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mandaco\Documents\2022 10-K\IR Materials\"/>
    </mc:Choice>
  </mc:AlternateContent>
  <xr:revisionPtr revIDLastSave="0" documentId="13_ncr:1_{D09A303D-2C23-4761-8B64-8BC982419C25}" xr6:coauthVersionLast="47" xr6:coauthVersionMax="47" xr10:uidLastSave="{00000000-0000-0000-0000-000000000000}"/>
  <bookViews>
    <workbookView xWindow="28680" yWindow="-120" windowWidth="29040" windowHeight="15720" activeTab="4"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7" i="3" l="1"/>
  <c r="AH28" i="3"/>
  <c r="AH50" i="3"/>
  <c r="Z50" i="3"/>
  <c r="AH54" i="3" l="1"/>
  <c r="AH56" i="3" s="1"/>
  <c r="AF28" i="2"/>
  <c r="AD56" i="2"/>
  <c r="AB56" i="3"/>
  <c r="AB50" i="3"/>
  <c r="AB37" i="3"/>
  <c r="AB28" i="3"/>
  <c r="Z56" i="3"/>
  <c r="Z37" i="3"/>
  <c r="Z28" i="3"/>
  <c r="AB52" i="2"/>
  <c r="AB36" i="2"/>
  <c r="AB42" i="2" s="1"/>
  <c r="AB16" i="2"/>
  <c r="AB28" i="2" s="1"/>
  <c r="Z52" i="2"/>
  <c r="Z36" i="2"/>
  <c r="Z42" i="2" s="1"/>
  <c r="Z54" i="2" s="1"/>
  <c r="Z16" i="2"/>
  <c r="Z28" i="2" s="1"/>
  <c r="AB12" i="5"/>
  <c r="AB19" i="5" s="1"/>
  <c r="Z12" i="5"/>
  <c r="Z19" i="5" s="1"/>
  <c r="AB54" i="2" l="1"/>
  <c r="AB56" i="2" s="1"/>
  <c r="Z56" i="2"/>
  <c r="AB23" i="1" l="1"/>
  <c r="AB16" i="1"/>
  <c r="AB18" i="1" s="1"/>
  <c r="Z23" i="1"/>
  <c r="Z16" i="1"/>
  <c r="Z18" i="1" s="1"/>
  <c r="Z25" i="1" s="1"/>
  <c r="Z31" i="1" s="1"/>
  <c r="X16" i="2"/>
  <c r="X28" i="2" s="1"/>
  <c r="X52" i="2"/>
  <c r="X36" i="2"/>
  <c r="X42" i="2" s="1"/>
  <c r="X18" i="1"/>
  <c r="AB25" i="1" l="1"/>
  <c r="AB31" i="1" s="1"/>
  <c r="X54" i="2"/>
  <c r="X56"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50" i="3" l="1"/>
  <c r="F34" i="3"/>
  <c r="F37" i="3" s="1"/>
  <c r="D41" i="3"/>
  <c r="D50" i="3" s="1"/>
  <c r="D34" i="3"/>
  <c r="D37" i="3" s="1"/>
  <c r="F28" i="3"/>
  <c r="D28" i="3"/>
  <c r="F54" i="3" l="1"/>
  <c r="F56" i="3" s="1"/>
  <c r="D54" i="3"/>
  <c r="D56" i="3" s="1"/>
  <c r="H50" i="3" l="1"/>
  <c r="H37" i="3"/>
  <c r="H28" i="3"/>
  <c r="P50" i="3"/>
  <c r="P37" i="3"/>
  <c r="P28" i="3"/>
  <c r="J50" i="3"/>
  <c r="J54" i="3" s="1"/>
  <c r="J56" i="3" s="1"/>
  <c r="J37" i="3"/>
  <c r="J28" i="3"/>
  <c r="R50" i="3"/>
  <c r="R37" i="3"/>
  <c r="R28" i="3"/>
  <c r="L50" i="3"/>
  <c r="L37" i="3"/>
  <c r="L28" i="3"/>
  <c r="T50" i="3"/>
  <c r="T37" i="3"/>
  <c r="T28" i="3"/>
  <c r="N50" i="3"/>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4" i="3" l="1"/>
  <c r="L56" i="3" s="1"/>
  <c r="P54" i="3"/>
  <c r="P56" i="3" s="1"/>
  <c r="N54" i="3"/>
  <c r="N56" i="3" s="1"/>
  <c r="R54" i="3"/>
  <c r="R56" i="3" s="1"/>
  <c r="H54" i="3"/>
  <c r="H56" i="3" s="1"/>
  <c r="L56" i="2"/>
  <c r="T54" i="3"/>
  <c r="T56"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<sst xmlns="http://schemas.openxmlformats.org/spreadsheetml/2006/main" count="209" uniqueCount="135">
  <si>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</si>
  <si>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</si>
  <si>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</si>
  <si>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</si>
  <si>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</si>
  <si>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</si>
  <si>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</si>
  <si>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</si>
  <si>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</si>
  <si>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</si>
  <si>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</si>
  <si>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</si>
  <si>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</si>
  <si>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</si>
  <si>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</si>
  <si>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</si>
  <si>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</si>
  <si>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</si>
  <si>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</si>
  <si>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</si>
  <si>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</si>
  <si>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</si>
  <si>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</si>
  <si>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</si>
  <si>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</si>
  <si>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</si>
  <si>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</si>
  <si>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</si>
  <si>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</si>
  <si>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</si>
  <si>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</si>
  <si>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</si>
  <si>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</si>
  <si>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</si>
  <si>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</si>
  <si>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</si>
  <si>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</si>
  <si>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</si>
  <si>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</si>
  <si>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</si>
  <si>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</si>
  <si>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</si>
  <si>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</si>
  <si>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</si>
  <si>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</si>
  <si>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</si>
  <si>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</si>
  <si>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</si>
  <si>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</si>
  <si>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</si>
  <si>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</si>
  <si>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</si>
  <si>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</si>
  <si>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</si>
  <si>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</si>
  <si>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</si>
  <si>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</si>
  <si>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</si>
  <si>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</si>
  <si>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</si>
  <si>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</si>
  <si>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</si>
  <si>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</si>
  <si>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</si>
  <si>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</si>
  <si>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</si>
  <si>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</si>
  <si>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</si>
  <si>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</si>
  <si>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</si>
  <si>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</si>
  <si>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</si>
  <si>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</si>
  <si>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</si>
  <si>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</si>
  <si>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</si>
  <si>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</si>
  <si>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</si>
  <si>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</si>
  <si>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</si>
  <si>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</si>
  <si>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</si>
  <si>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</si>
  <si>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</si>
  <si>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</si>
  <si>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</si>
  <si>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</si>
  <si>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</si>
  <si>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</si>
  <si>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</si>
  <si>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</si>
  <si>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</si>
  <si>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</si>
  <si>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</si>
  <si>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</si>
  <si>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</si>
  <si>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</si>
  <si>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</si>
  <si>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</si>
  <si>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</si>
  <si>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</si>
  <si>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</si>
  <si>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</si>
  <si>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</si>
  <si>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</si>
  <si>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</si>
  <si>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</si>
  <si>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</si>
  <si>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</si>
  <si>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</si>
  <si>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</si>
  <si>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</si>
  <si>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</si>
  <si>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</si>
  <si>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</si>
  <si>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</si>
  <si>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</si>
  <si>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M&amp;A related income</t>
  </si>
  <si>
    <t>December 31, 2021</t>
  </si>
  <si>
    <t>March 31, 
2022</t>
  </si>
  <si>
    <t xml:space="preserve">Financial Information; Non-GAAP Financial Measures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</si>
  <si>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</si>
  <si>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and other non-recurring items. Other companies may calculate the above measure differently, and therefore Payoneer’s measures may not be directly comparable to similarly titled measures of other companies.</t>
    </r>
  </si>
  <si>
    <t>June 30, 
2022</t>
  </si>
  <si>
    <t>  </t>
  </si>
  <si>
    <t>Adjustment to reconcile net (loss) income to net cash provided by operating activities:</t>
  </si>
  <si>
    <t>September 30, 
2022</t>
  </si>
  <si>
    <t>Gain (loss) from change in fair value of warrants</t>
  </si>
  <si>
    <t xml:space="preserve">Some of the financial information and data contained in these charts,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2022, and not rely on any single financial measure to evaluate Payoneer’s business. </t>
  </si>
  <si>
    <t>December 31, 
2022</t>
  </si>
  <si>
    <t>Year ended</t>
  </si>
  <si>
    <t>Borrowings under related party facility</t>
  </si>
  <si>
    <t>Repayments under related party facility</t>
  </si>
  <si>
    <t>Borrowings under loan and security agreement</t>
  </si>
  <si>
    <t>Repayments under loan and security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</si>
</sst>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2">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Normal="100" workbookViewId="0"/>
  </sheetViews>
  <sheetFormatPr defaultRowHeight="14.5" x14ac:dyDescent="0.35"/>
  <cols>
    <col min="1" max="1" width="3.1796875" customWidth="1"/>
    <col min="2" max="2" width="184.81640625" customWidth="1"/>
  </cols>
  <sheetData>
    <row r="4" spans="2:2" ht="16.399999999999999" customHeight="1" x14ac:dyDescent="0.35">
      <c r="B4" s="36" t="s">
        <v>120</v>
      </c>
    </row>
    <row r="6" spans="2:2" ht="192.5" x14ac:dyDescent="0.35">
      <c r="B6" s="38" t="s">
        <v>128</v>
      </c>
    </row>
    <row r="8" spans="2:2" ht="17.5" x14ac:dyDescent="0.35">
      <c r="B8" s="37" t="s">
        <v>121</v>
      </c>
    </row>
    <row r="10" spans="2:2" ht="70" x14ac:dyDescent="0.35">
      <c r="B10" s="39" t="s">
        <v>122</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AH33"/>
  <sheetViews>
    <sheetView showGridLines="0" zoomScaleNormal="100" workbookViewId="0">
      <pane xSplit="3" ySplit="7" topLeftCell="N8" activePane="bottomRight" state="frozen"/>
      <selection pane="topRight" activeCell="D1" sqref="D1"/>
      <selection pane="bottomLeft" activeCell="A8" sqref="A8"/>
      <selection pane="bottomRight" activeCell="D6" sqref="D6:AH6"/>
    </sheetView>
  </sheetViews>
  <sheetFormatPr defaultColWidth="8.7265625" defaultRowHeight="13" x14ac:dyDescent="0.3"/>
  <cols>
    <col min="1" max="1" width="3" style="1" customWidth="1"/>
    <col min="2" max="2" width="41.179687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1640625" style="1" customWidth="1"/>
    <col min="26" max="26" width="12" style="1" customWidth="1"/>
    <col min="27" max="27" width="4" style="1" customWidth="1"/>
    <col min="28" max="28" width="8.7265625" style="1"/>
    <col min="29" max="29" width="4" style="1" customWidth="1"/>
    <col min="30" max="30" width="8.7265625" style="1"/>
    <col min="31" max="31" width="4" style="1" customWidth="1"/>
    <col min="32" max="32" width="12.81640625" style="1" customWidth="1"/>
    <col min="33" max="33" width="4" style="1" customWidth="1"/>
    <col min="34" max="34" width="15.1796875" style="1" customWidth="1"/>
    <col min="35" max="16384" width="8.7265625" style="1"/>
  </cols>
  <sheetData>
    <row r="5" spans="2:34" ht="13" customHeight="1" x14ac:dyDescent="0.3"/>
    <row r="6" spans="2:34" x14ac:dyDescent="0.3">
      <c r="D6" s="51" t="s">
        <v>0</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row>
    <row r="7" spans="2:34" ht="39" x14ac:dyDescent="0.3">
      <c r="B7" s="2" t="s">
        <v>1</v>
      </c>
      <c r="C7" s="3"/>
      <c r="D7" s="4" t="s">
        <v>101</v>
      </c>
      <c r="E7" s="5"/>
      <c r="F7" s="6" t="s">
        <v>106</v>
      </c>
      <c r="G7" s="5"/>
      <c r="H7" s="6" t="s">
        <v>18</v>
      </c>
      <c r="I7" s="5"/>
      <c r="J7" s="6" t="s">
        <v>109</v>
      </c>
      <c r="L7" s="7" t="s">
        <v>102</v>
      </c>
      <c r="M7" s="5"/>
      <c r="N7" s="7" t="s">
        <v>103</v>
      </c>
      <c r="O7" s="5"/>
      <c r="P7" s="7" t="s">
        <v>2</v>
      </c>
      <c r="Q7" s="5"/>
      <c r="R7" s="7" t="s">
        <v>3</v>
      </c>
      <c r="S7" s="5"/>
      <c r="T7" s="7" t="s">
        <v>104</v>
      </c>
      <c r="U7" s="5"/>
      <c r="V7" s="7" t="s">
        <v>105</v>
      </c>
      <c r="W7" s="5"/>
      <c r="X7" s="7" t="s">
        <v>111</v>
      </c>
      <c r="Z7" s="7" t="s">
        <v>113</v>
      </c>
      <c r="AB7" s="7" t="s">
        <v>119</v>
      </c>
      <c r="AD7" s="7" t="s">
        <v>123</v>
      </c>
      <c r="AF7" s="7" t="s">
        <v>126</v>
      </c>
      <c r="AH7" s="7" t="s">
        <v>129</v>
      </c>
    </row>
    <row r="8" spans="2:34" x14ac:dyDescent="0.3">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row>
    <row r="9" spans="2:34" ht="6" customHeight="1" x14ac:dyDescent="0.3">
      <c r="D9" s="9"/>
      <c r="F9" s="9"/>
      <c r="H9" s="9"/>
      <c r="J9" s="9"/>
      <c r="L9" s="9"/>
      <c r="N9" s="9"/>
      <c r="O9" s="9"/>
      <c r="P9" s="9"/>
      <c r="Q9" s="9"/>
      <c r="R9" s="9"/>
      <c r="S9" s="9"/>
      <c r="T9" s="9"/>
      <c r="U9" s="9"/>
      <c r="V9" s="9"/>
      <c r="W9" s="9"/>
      <c r="X9" s="9"/>
      <c r="Z9" s="9"/>
      <c r="AB9" s="9"/>
    </row>
    <row r="10" spans="2:34" x14ac:dyDescent="0.3">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row>
    <row r="11" spans="2:34" x14ac:dyDescent="0.3">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row>
    <row r="12" spans="2:34" x14ac:dyDescent="0.3">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row>
    <row r="13" spans="2:34" x14ac:dyDescent="0.3">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row>
    <row r="14" spans="2:34" x14ac:dyDescent="0.3">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row>
    <row r="15" spans="2:34" x14ac:dyDescent="0.3">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row>
    <row r="16" spans="2:34" x14ac:dyDescent="0.3">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row>
    <row r="17" spans="2:34" ht="6" customHeight="1" x14ac:dyDescent="0.3">
      <c r="D17" s="9"/>
      <c r="F17" s="9"/>
      <c r="H17" s="9"/>
      <c r="J17" s="9"/>
      <c r="L17" s="9"/>
      <c r="N17" s="9"/>
      <c r="O17" s="9"/>
      <c r="P17" s="9"/>
      <c r="Q17" s="9"/>
      <c r="R17" s="9"/>
      <c r="S17" s="9"/>
      <c r="T17" s="9"/>
      <c r="U17" s="9"/>
      <c r="V17" s="9"/>
      <c r="W17" s="9"/>
      <c r="X17" s="9"/>
      <c r="Z17" s="9"/>
      <c r="AB17" s="9"/>
    </row>
    <row r="18" spans="2:34" x14ac:dyDescent="0.3">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row>
    <row r="19" spans="2:34" ht="6" customHeight="1" x14ac:dyDescent="0.3">
      <c r="D19" s="9"/>
      <c r="F19" s="9"/>
      <c r="H19" s="9"/>
      <c r="J19" s="9"/>
      <c r="L19" s="9"/>
      <c r="N19" s="9"/>
      <c r="O19" s="9"/>
      <c r="P19" s="9"/>
      <c r="Q19" s="9"/>
      <c r="R19" s="9"/>
      <c r="S19" s="9"/>
      <c r="T19" s="9"/>
      <c r="U19" s="9"/>
      <c r="V19" s="9"/>
      <c r="W19" s="9"/>
      <c r="X19" s="9"/>
      <c r="Z19" s="9"/>
      <c r="AB19" s="9"/>
    </row>
    <row r="20" spans="2:34" x14ac:dyDescent="0.3">
      <c r="B20" s="1" t="s">
        <v>15</v>
      </c>
      <c r="D20" s="9"/>
      <c r="F20" s="9"/>
      <c r="H20" s="9"/>
      <c r="J20" s="9"/>
      <c r="L20" s="9"/>
      <c r="N20" s="9"/>
      <c r="O20" s="9"/>
      <c r="P20" s="9"/>
      <c r="Q20" s="9"/>
      <c r="R20" s="9"/>
      <c r="S20" s="9"/>
      <c r="T20" s="9"/>
      <c r="U20" s="9"/>
      <c r="V20" s="9"/>
      <c r="W20" s="9"/>
      <c r="X20" s="9"/>
      <c r="Z20" s="9"/>
      <c r="AB20" s="9"/>
      <c r="AD20" s="41"/>
    </row>
    <row r="21" spans="2:34" x14ac:dyDescent="0.3">
      <c r="B21" s="1" t="s">
        <v>127</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row>
    <row r="22" spans="2:34" x14ac:dyDescent="0.3">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row>
    <row r="23" spans="2:34" x14ac:dyDescent="0.3">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row>
    <row r="24" spans="2:34" ht="6" customHeight="1" x14ac:dyDescent="0.3">
      <c r="D24" s="9"/>
      <c r="F24" s="9"/>
      <c r="H24" s="9"/>
      <c r="J24" s="9"/>
      <c r="L24" s="9"/>
      <c r="N24" s="9"/>
      <c r="O24" s="9"/>
      <c r="P24" s="9"/>
      <c r="Q24" s="9"/>
      <c r="R24" s="9"/>
      <c r="S24" s="9"/>
      <c r="T24" s="9"/>
      <c r="U24" s="9"/>
      <c r="V24" s="9"/>
      <c r="W24" s="9"/>
      <c r="X24" s="9"/>
      <c r="Z24" s="9"/>
      <c r="AB24" s="9"/>
    </row>
    <row r="25" spans="2:34" x14ac:dyDescent="0.3">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row>
    <row r="26" spans="2:34" ht="6" customHeight="1" x14ac:dyDescent="0.3">
      <c r="D26" s="9"/>
      <c r="F26" s="9"/>
      <c r="H26" s="9"/>
      <c r="J26" s="9"/>
      <c r="L26" s="9"/>
      <c r="N26" s="9"/>
      <c r="O26" s="9"/>
      <c r="P26" s="9"/>
      <c r="Q26" s="9"/>
      <c r="R26" s="9"/>
      <c r="S26" s="9"/>
      <c r="T26" s="9"/>
      <c r="U26" s="9"/>
      <c r="V26" s="9"/>
      <c r="W26" s="9"/>
      <c r="X26" s="9"/>
      <c r="Z26" s="9"/>
      <c r="AB26" s="9"/>
    </row>
    <row r="27" spans="2:34" x14ac:dyDescent="0.3">
      <c r="B27" s="1" t="s">
        <v>94</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row>
    <row r="28" spans="2:34" ht="6" customHeight="1" x14ac:dyDescent="0.3">
      <c r="D28" s="9"/>
      <c r="F28" s="9"/>
      <c r="H28" s="9"/>
      <c r="J28" s="9"/>
      <c r="L28" s="9"/>
      <c r="N28" s="9"/>
      <c r="O28" s="9"/>
      <c r="P28" s="9"/>
      <c r="Q28" s="9"/>
      <c r="R28" s="9"/>
      <c r="S28" s="9"/>
      <c r="T28" s="9"/>
      <c r="U28" s="9"/>
      <c r="V28" s="9"/>
      <c r="W28" s="9"/>
      <c r="X28" s="9"/>
      <c r="Z28" s="9"/>
      <c r="AB28" s="9"/>
    </row>
    <row r="29" spans="2:34" x14ac:dyDescent="0.3">
      <c r="B29" s="1" t="s">
        <v>99</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row>
    <row r="30" spans="2:34" ht="6" customHeight="1" x14ac:dyDescent="0.3">
      <c r="D30" s="9"/>
      <c r="F30" s="9"/>
      <c r="H30" s="9"/>
      <c r="J30" s="9"/>
      <c r="L30" s="9"/>
      <c r="N30" s="9"/>
      <c r="O30" s="9"/>
      <c r="P30" s="9"/>
      <c r="Q30" s="9"/>
      <c r="R30" s="9"/>
      <c r="S30" s="9"/>
      <c r="T30" s="9"/>
      <c r="U30" s="9"/>
      <c r="V30" s="9"/>
      <c r="W30" s="9"/>
      <c r="X30" s="9"/>
      <c r="Z30" s="9"/>
      <c r="AB30" s="9"/>
      <c r="AD30" s="9"/>
    </row>
    <row r="31" spans="2:34" ht="13.5" thickBot="1" x14ac:dyDescent="0.3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row>
    <row r="32" spans="2:34" ht="13.5" thickTop="1" x14ac:dyDescent="0.3"/>
    <row r="33" spans="30:30" x14ac:dyDescent="0.3">
      <c r="AD33" s="41"/>
    </row>
  </sheetData>
  <mergeCells count="1">
    <mergeCell ref="D6:AH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H20"/>
  <sheetViews>
    <sheetView showGridLines="0" zoomScale="85" zoomScaleNormal="85" workbookViewId="0">
      <pane xSplit="3" ySplit="7" topLeftCell="J8" activePane="bottomRight" state="frozen"/>
      <selection pane="topRight" activeCell="D1" sqref="D1"/>
      <selection pane="bottomLeft" activeCell="A8" sqref="A8"/>
      <selection pane="bottomRight" activeCell="D6" sqref="D6:AH6"/>
    </sheetView>
  </sheetViews>
  <sheetFormatPr defaultColWidth="8.7265625" defaultRowHeight="13" x14ac:dyDescent="0.3"/>
  <cols>
    <col min="1" max="1" width="3" style="1" customWidth="1"/>
    <col min="2" max="2" width="38.8164062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2.54296875" style="1" customWidth="1"/>
    <col min="27" max="27" width="3.81640625" style="1" customWidth="1"/>
    <col min="28" max="28" width="9.81640625" style="1" customWidth="1"/>
    <col min="29" max="29" width="3.1796875" style="1" customWidth="1"/>
    <col min="30" max="30" width="8.7265625" style="1"/>
    <col min="31" max="31" width="4.26953125" style="1" customWidth="1"/>
    <col min="32" max="32" width="11.26953125" style="1" customWidth="1"/>
    <col min="33" max="33" width="4.26953125" style="1" customWidth="1"/>
    <col min="34" max="34" width="13.08984375" style="1" customWidth="1"/>
    <col min="35" max="16384" width="8.7265625" style="1"/>
  </cols>
  <sheetData>
    <row r="6" spans="2:34" x14ac:dyDescent="0.3">
      <c r="D6" s="51" t="s">
        <v>0</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row>
    <row r="7" spans="2:34" ht="39" x14ac:dyDescent="0.3">
      <c r="B7" s="2" t="s">
        <v>1</v>
      </c>
      <c r="C7" s="3"/>
      <c r="D7" s="23" t="s">
        <v>101</v>
      </c>
      <c r="E7" s="26"/>
      <c r="F7" s="23" t="s">
        <v>100</v>
      </c>
      <c r="G7" s="26"/>
      <c r="H7" s="23" t="s">
        <v>18</v>
      </c>
      <c r="I7" s="26"/>
      <c r="J7" s="23" t="s">
        <v>19</v>
      </c>
      <c r="L7" s="27" t="s">
        <v>102</v>
      </c>
      <c r="M7" s="5"/>
      <c r="N7" s="27" t="s">
        <v>103</v>
      </c>
      <c r="O7" s="26"/>
      <c r="P7" s="27" t="s">
        <v>2</v>
      </c>
      <c r="Q7" s="26"/>
      <c r="R7" s="27" t="s">
        <v>3</v>
      </c>
      <c r="S7" s="26"/>
      <c r="T7" s="27" t="s">
        <v>104</v>
      </c>
      <c r="U7" s="26"/>
      <c r="V7" s="27" t="s">
        <v>105</v>
      </c>
      <c r="W7" s="26"/>
      <c r="X7" s="27" t="s">
        <v>111</v>
      </c>
      <c r="Z7" s="27" t="s">
        <v>113</v>
      </c>
      <c r="AB7" s="27" t="s">
        <v>119</v>
      </c>
      <c r="AD7" s="27" t="s">
        <v>123</v>
      </c>
      <c r="AF7" s="27" t="s">
        <v>126</v>
      </c>
      <c r="AH7" s="27" t="s">
        <v>129</v>
      </c>
    </row>
    <row r="8" spans="2:34" x14ac:dyDescent="0.3">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row>
    <row r="9" spans="2:34" x14ac:dyDescent="0.3">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row>
    <row r="10" spans="2:34" x14ac:dyDescent="0.3">
      <c r="B10" s="32" t="s">
        <v>94</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row>
    <row r="11" spans="2:34" x14ac:dyDescent="0.3">
      <c r="B11" s="32" t="s">
        <v>97</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row>
    <row r="12" spans="2:34" x14ac:dyDescent="0.3">
      <c r="B12" s="33" t="s">
        <v>98</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row>
    <row r="13" spans="2:34" x14ac:dyDescent="0.3">
      <c r="B13" s="32" t="s">
        <v>114</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row>
    <row r="14" spans="2:34" x14ac:dyDescent="0.3">
      <c r="B14" s="32" t="s">
        <v>115</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row>
    <row r="15" spans="2:34" x14ac:dyDescent="0.3">
      <c r="B15" s="32" t="s">
        <v>95</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row>
    <row r="16" spans="2:34" x14ac:dyDescent="0.3">
      <c r="B16" s="32" t="s">
        <v>117</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row>
    <row r="17" spans="2:34" x14ac:dyDescent="0.3">
      <c r="B17" s="32" t="s">
        <v>79</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row>
    <row r="18" spans="2:34" x14ac:dyDescent="0.3">
      <c r="B18" s="32" t="s">
        <v>116</v>
      </c>
      <c r="D18" s="20">
        <v>0</v>
      </c>
      <c r="F18" s="20">
        <v>0</v>
      </c>
      <c r="H18" s="20">
        <v>0</v>
      </c>
      <c r="L18" s="20">
        <v>0</v>
      </c>
      <c r="N18" s="20">
        <v>0</v>
      </c>
      <c r="P18" s="20">
        <v>-5654</v>
      </c>
      <c r="R18" s="20">
        <v>1350</v>
      </c>
      <c r="T18" s="20">
        <v>0</v>
      </c>
      <c r="V18" s="20">
        <v>0</v>
      </c>
      <c r="X18" s="20">
        <v>0</v>
      </c>
      <c r="Z18" s="20">
        <v>0</v>
      </c>
      <c r="AA18" s="40"/>
      <c r="AB18" s="20">
        <v>0</v>
      </c>
      <c r="AD18" s="21">
        <v>0</v>
      </c>
      <c r="AF18" s="21">
        <v>0</v>
      </c>
      <c r="AH18" s="21">
        <v>0</v>
      </c>
    </row>
    <row r="19" spans="2:34" ht="13.5" thickBot="1" x14ac:dyDescent="0.35">
      <c r="B19" s="33" t="s">
        <v>96</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c r="AD19" s="46">
        <v>14741</v>
      </c>
      <c r="AF19" s="46">
        <v>12733</v>
      </c>
      <c r="AH19" s="46">
        <v>10596</v>
      </c>
    </row>
    <row r="20" spans="2:34" ht="13.5" thickTop="1" x14ac:dyDescent="0.3"/>
  </sheetData>
  <mergeCells count="1">
    <mergeCell ref="D6:AH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AH56"/>
  <sheetViews>
    <sheetView showGridLines="0" zoomScale="85" zoomScaleNormal="85" workbookViewId="0">
      <pane xSplit="3" ySplit="7" topLeftCell="L23" activePane="bottomRight" state="frozen"/>
      <selection pane="topRight" activeCell="D1" sqref="D1"/>
      <selection pane="bottomLeft" activeCell="A8" sqref="A8"/>
      <selection pane="bottomRight" activeCell="X58" sqref="X58"/>
    </sheetView>
  </sheetViews>
  <sheetFormatPr defaultColWidth="8.7265625" defaultRowHeight="13" x14ac:dyDescent="0.3"/>
  <cols>
    <col min="1" max="1" width="3" style="1" customWidth="1"/>
    <col min="2" max="2" width="57.453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6953125" style="1" customWidth="1"/>
    <col min="26" max="26" width="11.81640625" style="1" customWidth="1"/>
    <col min="27" max="27" width="3.453125" style="1" customWidth="1"/>
    <col min="28" max="28" width="11.81640625" style="1" customWidth="1"/>
    <col min="29" max="29" width="3.81640625" style="1" customWidth="1"/>
    <col min="30" max="30" width="11.81640625" style="1" customWidth="1"/>
    <col min="31" max="31" width="4.26953125" style="1" customWidth="1"/>
    <col min="32" max="32" width="15.7265625" style="1" customWidth="1"/>
    <col min="33" max="33" width="4.26953125" style="1" customWidth="1"/>
    <col min="34" max="34" width="15.7265625" style="1" customWidth="1"/>
    <col min="35" max="16384" width="8.7265625" style="1"/>
  </cols>
  <sheetData>
    <row r="6" spans="2:34" x14ac:dyDescent="0.3">
      <c r="D6" s="51" t="s">
        <v>49</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row>
    <row r="7" spans="2:34" ht="39" x14ac:dyDescent="0.3">
      <c r="B7" s="2" t="s">
        <v>1</v>
      </c>
      <c r="C7" s="3"/>
      <c r="D7" s="23" t="s">
        <v>101</v>
      </c>
      <c r="E7" s="5"/>
      <c r="F7" s="23" t="s">
        <v>106</v>
      </c>
      <c r="G7" s="5"/>
      <c r="H7" s="23" t="s">
        <v>18</v>
      </c>
      <c r="I7" s="5"/>
      <c r="J7" s="6" t="s">
        <v>19</v>
      </c>
      <c r="L7" s="7" t="s">
        <v>102</v>
      </c>
      <c r="M7" s="5"/>
      <c r="N7" s="7" t="s">
        <v>103</v>
      </c>
      <c r="O7" s="5"/>
      <c r="P7" s="7" t="s">
        <v>2</v>
      </c>
      <c r="Q7" s="5"/>
      <c r="R7" s="7" t="s">
        <v>3</v>
      </c>
      <c r="S7" s="5"/>
      <c r="T7" s="7" t="s">
        <v>104</v>
      </c>
      <c r="U7" s="5"/>
      <c r="V7" s="7" t="s">
        <v>105</v>
      </c>
      <c r="W7" s="5"/>
      <c r="X7" s="7" t="s">
        <v>111</v>
      </c>
      <c r="Z7" s="7" t="s">
        <v>113</v>
      </c>
      <c r="AB7" s="7" t="s">
        <v>119</v>
      </c>
      <c r="AD7" s="7" t="s">
        <v>123</v>
      </c>
      <c r="AF7" s="7" t="s">
        <v>126</v>
      </c>
      <c r="AH7" s="7" t="s">
        <v>129</v>
      </c>
    </row>
    <row r="8" spans="2:34" x14ac:dyDescent="0.3">
      <c r="B8" s="12" t="s">
        <v>20</v>
      </c>
    </row>
    <row r="9" spans="2:34" x14ac:dyDescent="0.3">
      <c r="B9" s="13" t="s">
        <v>21</v>
      </c>
    </row>
    <row r="10" spans="2:34" x14ac:dyDescent="0.3">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row>
    <row r="11" spans="2:34" x14ac:dyDescent="0.3">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row>
    <row r="12" spans="2:34" x14ac:dyDescent="0.3">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row>
    <row r="13" spans="2:34" x14ac:dyDescent="0.3">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row>
    <row r="14" spans="2:34" x14ac:dyDescent="0.3">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row>
    <row r="15" spans="2:34" x14ac:dyDescent="0.3">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row>
    <row r="16" spans="2:34" x14ac:dyDescent="0.3">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row>
    <row r="17" spans="2:34" x14ac:dyDescent="0.3">
      <c r="B17" s="12"/>
    </row>
    <row r="18" spans="2:34" x14ac:dyDescent="0.3">
      <c r="B18" s="13" t="s">
        <v>26</v>
      </c>
      <c r="AD18" s="41"/>
    </row>
    <row r="19" spans="2:34" x14ac:dyDescent="0.3">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row>
    <row r="20" spans="2:34" x14ac:dyDescent="0.3">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row>
    <row r="21" spans="2:34" x14ac:dyDescent="0.3">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row>
    <row r="22" spans="2:34" x14ac:dyDescent="0.3">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row>
    <row r="23" spans="2:34" x14ac:dyDescent="0.3">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row>
    <row r="24" spans="2:34" x14ac:dyDescent="0.3">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row>
    <row r="25" spans="2:34" x14ac:dyDescent="0.3">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row>
    <row r="26" spans="2:34" x14ac:dyDescent="0.3">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row>
    <row r="27" spans="2:34" x14ac:dyDescent="0.3">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row>
    <row r="28" spans="2:34" ht="13.5" thickBot="1" x14ac:dyDescent="0.3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row>
    <row r="29" spans="2:34" ht="13.5" thickTop="1" x14ac:dyDescent="0.3">
      <c r="B29" s="12"/>
    </row>
    <row r="30" spans="2:34" ht="39" x14ac:dyDescent="0.3">
      <c r="B30" s="16" t="s">
        <v>56</v>
      </c>
      <c r="AD30" s="41"/>
    </row>
    <row r="31" spans="2:34" x14ac:dyDescent="0.3">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row>
    <row r="32" spans="2:34" x14ac:dyDescent="0.3">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row>
    <row r="33" spans="2:34" x14ac:dyDescent="0.3">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row>
    <row r="34" spans="2:34" x14ac:dyDescent="0.3">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row>
    <row r="35" spans="2:34" x14ac:dyDescent="0.3">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row>
    <row r="36" spans="2:34" x14ac:dyDescent="0.3">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row>
    <row r="37" spans="2:34" x14ac:dyDescent="0.3">
      <c r="B37" s="12"/>
      <c r="L37" s="20"/>
      <c r="N37" s="20"/>
    </row>
    <row r="38" spans="2:34" x14ac:dyDescent="0.3">
      <c r="B38" s="12" t="s">
        <v>38</v>
      </c>
      <c r="L38" s="20"/>
      <c r="N38" s="20"/>
      <c r="AD38" s="41"/>
    </row>
    <row r="39" spans="2:34" x14ac:dyDescent="0.3">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row>
    <row r="40" spans="2:34" x14ac:dyDescent="0.3">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row>
    <row r="41" spans="2:34" x14ac:dyDescent="0.3">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row>
    <row r="42" spans="2:34" x14ac:dyDescent="0.3">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row>
    <row r="43" spans="2:34" x14ac:dyDescent="0.3">
      <c r="B43" s="13"/>
      <c r="AD43" s="41"/>
    </row>
    <row r="44" spans="2:34" x14ac:dyDescent="0.3">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row>
    <row r="45" spans="2:34" x14ac:dyDescent="0.3">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row>
    <row r="46" spans="2:34" x14ac:dyDescent="0.3">
      <c r="B46" s="17"/>
      <c r="J46" s="20"/>
      <c r="AD46" s="41"/>
    </row>
    <row r="47" spans="2:34" x14ac:dyDescent="0.3">
      <c r="B47" s="13" t="s">
        <v>43</v>
      </c>
      <c r="J47" s="20"/>
      <c r="AD47" s="41"/>
    </row>
    <row r="48" spans="2:34" x14ac:dyDescent="0.3">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row>
    <row r="49" spans="2:34" x14ac:dyDescent="0.3">
      <c r="B49" s="14" t="s">
        <v>44</v>
      </c>
      <c r="D49" s="20">
        <v>22227</v>
      </c>
      <c r="F49" s="20">
        <v>25229</v>
      </c>
      <c r="H49" s="20">
        <v>27972</v>
      </c>
      <c r="J49" s="20">
        <v>30439</v>
      </c>
      <c r="L49" s="20">
        <v>48769</v>
      </c>
      <c r="N49" s="20">
        <v>51890</v>
      </c>
      <c r="P49" s="20">
        <v>76718</v>
      </c>
      <c r="R49" s="20">
        <v>79706</v>
      </c>
      <c r="S49" s="20"/>
      <c r="T49" s="20">
        <v>84532</v>
      </c>
      <c r="U49" s="20"/>
      <c r="V49" s="20">
        <v>550952</v>
      </c>
      <c r="W49" s="20"/>
      <c r="X49" s="20">
        <v>560905</v>
      </c>
      <c r="Z49" s="41">
        <v>575470</v>
      </c>
      <c r="AB49" s="41">
        <v>592243</v>
      </c>
      <c r="AD49" s="41">
        <v>611997</v>
      </c>
      <c r="AF49" s="41">
        <v>629787</v>
      </c>
      <c r="AH49" s="41">
        <v>650433</v>
      </c>
    </row>
    <row r="50" spans="2:34" x14ac:dyDescent="0.3">
      <c r="B50" s="14" t="s">
        <v>45</v>
      </c>
      <c r="D50" s="20">
        <v>27</v>
      </c>
      <c r="F50" s="20">
        <v>259</v>
      </c>
      <c r="H50" s="20">
        <v>427</v>
      </c>
      <c r="J50" s="20">
        <v>143</v>
      </c>
      <c r="L50" s="20">
        <v>85</v>
      </c>
      <c r="N50" s="20">
        <v>692</v>
      </c>
      <c r="P50" s="20">
        <v>2496</v>
      </c>
      <c r="R50" s="20">
        <v>4174</v>
      </c>
      <c r="S50" s="20"/>
      <c r="T50" s="20">
        <v>2985</v>
      </c>
      <c r="U50" s="20"/>
      <c r="V50" s="20">
        <v>3436</v>
      </c>
      <c r="W50" s="20"/>
      <c r="X50" s="20">
        <v>2781</v>
      </c>
      <c r="Z50" s="41">
        <v>2253</v>
      </c>
      <c r="AB50" s="41">
        <v>2643</v>
      </c>
      <c r="AD50" s="41">
        <v>-605</v>
      </c>
      <c r="AF50" s="41">
        <v>-2263</v>
      </c>
      <c r="AH50" s="41">
        <v>-176</v>
      </c>
    </row>
    <row r="51" spans="2:34" x14ac:dyDescent="0.3">
      <c r="B51" s="14" t="s">
        <v>46</v>
      </c>
      <c r="D51" s="21">
        <v>-31776</v>
      </c>
      <c r="F51" s="21">
        <v>-29642</v>
      </c>
      <c r="H51" s="21">
        <v>-33632</v>
      </c>
      <c r="J51" s="21">
        <v>-36321</v>
      </c>
      <c r="L51" s="21">
        <v>-43800</v>
      </c>
      <c r="N51" s="21">
        <v>-50460</v>
      </c>
      <c r="P51" s="21">
        <v>-48852</v>
      </c>
      <c r="R51" s="21">
        <v>-60067</v>
      </c>
      <c r="S51" s="20"/>
      <c r="T51" s="21">
        <v>-63575</v>
      </c>
      <c r="U51" s="20"/>
      <c r="V51" s="21">
        <v>-75989</v>
      </c>
      <c r="W51" s="20"/>
      <c r="X51" s="21">
        <v>-75152</v>
      </c>
      <c r="Z51" s="42">
        <v>-94054</v>
      </c>
      <c r="AB51" s="42">
        <v>-76348</v>
      </c>
      <c r="AD51" s="42">
        <v>-71926</v>
      </c>
      <c r="AF51" s="42">
        <v>-98378</v>
      </c>
      <c r="AH51" s="42">
        <v>-108529</v>
      </c>
    </row>
    <row r="52" spans="2:34" x14ac:dyDescent="0.3">
      <c r="B52" s="15" t="s">
        <v>47</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c r="Z52" s="22">
        <f>SUM(Z48:Z51)</f>
        <v>487073</v>
      </c>
      <c r="AB52" s="22">
        <f>SUM(AB48:AB51)</f>
        <v>521964</v>
      </c>
      <c r="AD52" s="22">
        <v>542930</v>
      </c>
      <c r="AF52" s="41">
        <v>532648</v>
      </c>
      <c r="AH52" s="41">
        <v>545256</v>
      </c>
    </row>
    <row r="53" spans="2:34" x14ac:dyDescent="0.3">
      <c r="B53" s="12"/>
      <c r="J53" s="20"/>
    </row>
    <row r="54" spans="2:34" ht="13.5" thickBot="1" x14ac:dyDescent="0.35">
      <c r="B54" s="18" t="s">
        <v>48</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c r="Z54" s="31">
        <f>Z42+Z44+Z45+Z52</f>
        <v>5078752</v>
      </c>
      <c r="AB54" s="31">
        <f>AB42+AB44+AB45+AB52</f>
        <v>5307852</v>
      </c>
      <c r="AD54" s="45">
        <v>5842287</v>
      </c>
      <c r="AF54" s="45">
        <v>5759471</v>
      </c>
      <c r="AH54" s="45">
        <v>6594651</v>
      </c>
    </row>
    <row r="55" spans="2:34" ht="13.5" thickTop="1" x14ac:dyDescent="0.3"/>
    <row r="56" spans="2:34" x14ac:dyDescent="0.3">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c r="Z56" s="20">
        <f>Z28-Z54</f>
        <v>0</v>
      </c>
      <c r="AB56" s="20">
        <f>AB28-AB54</f>
        <v>0</v>
      </c>
      <c r="AD56" s="20">
        <f>AD28-AD54</f>
        <v>0</v>
      </c>
    </row>
  </sheetData>
  <mergeCells count="1">
    <mergeCell ref="D6:AH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A5:AH57"/>
  <sheetViews>
    <sheetView showGridLines="0" tabSelected="1" zoomScale="90" zoomScaleNormal="90" workbookViewId="0">
      <pane xSplit="3" ySplit="6" topLeftCell="K32" activePane="bottomRight" state="frozen"/>
      <selection pane="topRight" activeCell="D1" sqref="D1"/>
      <selection pane="bottomLeft" activeCell="A7" sqref="A7"/>
      <selection pane="bottomRight" activeCell="AF59" sqref="AF59"/>
    </sheetView>
  </sheetViews>
  <sheetFormatPr defaultColWidth="8.7265625" defaultRowHeight="13" x14ac:dyDescent="0.3"/>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8.453125" style="20" customWidth="1"/>
    <col min="25" max="25" width="4.7265625" style="1" customWidth="1"/>
    <col min="26" max="26" width="13.54296875" style="20" customWidth="1"/>
    <col min="27" max="27" width="3.7265625" style="1" customWidth="1"/>
    <col min="28" max="28" width="12.7265625" style="1" customWidth="1"/>
    <col min="29" max="29" width="3.81640625" style="1" customWidth="1"/>
    <col min="30" max="30" width="12.1796875" style="1" customWidth="1"/>
    <col min="31" max="31" width="4.54296875" style="1" customWidth="1"/>
    <col min="32" max="32" width="16" style="1" customWidth="1"/>
    <col min="33" max="33" width="4.54296875" style="1" customWidth="1"/>
    <col min="34" max="34" width="19.26953125" style="1" customWidth="1"/>
    <col min="35" max="16384" width="8.7265625" style="1"/>
  </cols>
  <sheetData>
    <row r="5" spans="1:34" ht="43.5" customHeight="1" x14ac:dyDescent="0.3">
      <c r="D5" s="26" t="s">
        <v>75</v>
      </c>
      <c r="F5" s="26" t="s">
        <v>76</v>
      </c>
      <c r="H5" s="26" t="s">
        <v>77</v>
      </c>
      <c r="J5" s="26" t="s">
        <v>108</v>
      </c>
      <c r="L5" s="26" t="s">
        <v>75</v>
      </c>
      <c r="N5" s="26" t="s">
        <v>76</v>
      </c>
      <c r="P5" s="26" t="s">
        <v>77</v>
      </c>
      <c r="R5" s="26" t="s">
        <v>108</v>
      </c>
      <c r="T5" s="26" t="s">
        <v>75</v>
      </c>
      <c r="V5" s="26" t="s">
        <v>76</v>
      </c>
      <c r="X5" s="26" t="s">
        <v>77</v>
      </c>
      <c r="Z5" s="26" t="s">
        <v>108</v>
      </c>
      <c r="AB5" s="26" t="s">
        <v>75</v>
      </c>
      <c r="AD5" s="26" t="s">
        <v>76</v>
      </c>
      <c r="AF5" s="26" t="s">
        <v>77</v>
      </c>
      <c r="AH5" s="26" t="s">
        <v>130</v>
      </c>
    </row>
    <row r="6" spans="1:34" ht="25.5" customHeight="1" x14ac:dyDescent="0.3">
      <c r="B6" s="2" t="s">
        <v>1</v>
      </c>
      <c r="C6" s="3"/>
      <c r="D6" s="23" t="s">
        <v>101</v>
      </c>
      <c r="E6" s="5"/>
      <c r="F6" s="23" t="s">
        <v>106</v>
      </c>
      <c r="G6" s="5"/>
      <c r="H6" s="23" t="s">
        <v>18</v>
      </c>
      <c r="I6" s="5"/>
      <c r="J6" s="23" t="s">
        <v>19</v>
      </c>
      <c r="L6" s="27" t="s">
        <v>102</v>
      </c>
      <c r="M6" s="5"/>
      <c r="N6" s="27" t="s">
        <v>103</v>
      </c>
      <c r="O6" s="5"/>
      <c r="P6" s="27" t="s">
        <v>107</v>
      </c>
      <c r="Q6" s="5"/>
      <c r="R6" s="27" t="s">
        <v>3</v>
      </c>
      <c r="S6" s="5"/>
      <c r="T6" s="27" t="s">
        <v>104</v>
      </c>
      <c r="U6" s="5"/>
      <c r="V6" s="27" t="s">
        <v>105</v>
      </c>
      <c r="W6" s="5"/>
      <c r="X6" s="27" t="s">
        <v>111</v>
      </c>
      <c r="Z6" s="43" t="s">
        <v>118</v>
      </c>
      <c r="AB6" s="27" t="s">
        <v>119</v>
      </c>
      <c r="AD6" s="27" t="s">
        <v>119</v>
      </c>
      <c r="AF6" s="27" t="s">
        <v>111</v>
      </c>
      <c r="AH6" s="27" t="s">
        <v>129</v>
      </c>
    </row>
    <row r="7" spans="1:34" s="20" customFormat="1" x14ac:dyDescent="0.3">
      <c r="A7" s="1"/>
      <c r="B7" s="24" t="s">
        <v>61</v>
      </c>
      <c r="C7" s="1"/>
    </row>
    <row r="8" spans="1:34" s="20" customFormat="1" x14ac:dyDescent="0.3">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row>
    <row r="9" spans="1:34" s="20" customFormat="1" x14ac:dyDescent="0.3">
      <c r="A9" s="1"/>
      <c r="B9" s="25" t="s">
        <v>125</v>
      </c>
      <c r="C9" s="1"/>
      <c r="AD9" s="47"/>
      <c r="AF9" s="47"/>
      <c r="AH9" s="47" t="s">
        <v>124</v>
      </c>
    </row>
    <row r="10" spans="1:34" s="20" customFormat="1" x14ac:dyDescent="0.3">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row>
    <row r="11" spans="1:34" s="20" customFormat="1" x14ac:dyDescent="0.3">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row>
    <row r="12" spans="1:34" s="20" customFormat="1" x14ac:dyDescent="0.3">
      <c r="A12" s="1"/>
      <c r="B12" s="1" t="s">
        <v>78</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row>
    <row r="13" spans="1:34" s="20" customFormat="1" x14ac:dyDescent="0.3">
      <c r="A13" s="1"/>
      <c r="B13" s="1" t="s">
        <v>64</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row>
    <row r="14" spans="1:34" s="20" customFormat="1" x14ac:dyDescent="0.3">
      <c r="A14" s="1"/>
      <c r="B14" s="1" t="s">
        <v>79</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row>
    <row r="15" spans="1:34" s="20" customFormat="1" x14ac:dyDescent="0.3">
      <c r="A15" s="1"/>
      <c r="B15" s="1" t="s">
        <v>80</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row>
    <row r="16" spans="1:34" s="20" customFormat="1" x14ac:dyDescent="0.3">
      <c r="A16" s="1"/>
      <c r="B16" s="1" t="s">
        <v>91</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row>
    <row r="17" spans="1:34" s="20" customFormat="1" x14ac:dyDescent="0.3">
      <c r="A17" s="1"/>
      <c r="B17" s="25" t="s">
        <v>89</v>
      </c>
      <c r="C17" s="1"/>
      <c r="AD17" s="47"/>
      <c r="AF17" s="47"/>
      <c r="AH17" s="47"/>
    </row>
    <row r="18" spans="1:34" s="20" customFormat="1" x14ac:dyDescent="0.3">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row>
    <row r="19" spans="1:34" s="20" customFormat="1" x14ac:dyDescent="0.3">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row>
    <row r="20" spans="1:34" s="20" customFormat="1" x14ac:dyDescent="0.3">
      <c r="A20" s="1"/>
      <c r="B20" s="1" t="s">
        <v>62</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row>
    <row r="21" spans="1:34" s="20" customFormat="1" x14ac:dyDescent="0.3">
      <c r="A21" s="1"/>
      <c r="B21" s="1" t="s">
        <v>63</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row>
    <row r="22" spans="1:34" s="20" customFormat="1" x14ac:dyDescent="0.3">
      <c r="A22" s="1"/>
      <c r="B22" s="1" t="s">
        <v>81</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row>
    <row r="23" spans="1:34" s="20" customFormat="1" x14ac:dyDescent="0.3">
      <c r="A23" s="1"/>
      <c r="B23" s="1" t="s">
        <v>82</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row>
    <row r="24" spans="1:34" s="20" customFormat="1" x14ac:dyDescent="0.3">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row>
    <row r="25" spans="1:34" s="20" customFormat="1" x14ac:dyDescent="0.3">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row>
    <row r="26" spans="1:34" s="20" customFormat="1" x14ac:dyDescent="0.3">
      <c r="A26" s="1"/>
      <c r="B26" s="1" t="s">
        <v>83</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row>
    <row r="27" spans="1:34" s="20" customFormat="1" x14ac:dyDescent="0.3">
      <c r="A27" s="1"/>
      <c r="B27" s="1" t="s">
        <v>31</v>
      </c>
      <c r="C27" s="1"/>
      <c r="D27" s="20">
        <v>-2</v>
      </c>
      <c r="F27" s="20">
        <v>-5</v>
      </c>
      <c r="H27" s="20">
        <v>-7</v>
      </c>
      <c r="J27" s="20">
        <v>-8092</v>
      </c>
      <c r="L27" s="20">
        <v>-654</v>
      </c>
      <c r="N27" s="21">
        <v>-2193</v>
      </c>
      <c r="P27" s="20">
        <v>-1847</v>
      </c>
      <c r="R27" s="20">
        <v>-3268</v>
      </c>
      <c r="T27" s="21">
        <v>-6140</v>
      </c>
      <c r="V27" s="21">
        <v>-3768</v>
      </c>
      <c r="X27" s="21">
        <v>-567</v>
      </c>
      <c r="Z27" s="20">
        <v>-1331</v>
      </c>
      <c r="AB27" s="47">
        <v>108</v>
      </c>
      <c r="AD27" s="47">
        <v>-288</v>
      </c>
      <c r="AF27" s="47">
        <v>221</v>
      </c>
      <c r="AH27" s="47">
        <v>1521</v>
      </c>
    </row>
    <row r="28" spans="1:34" s="20" customFormat="1" x14ac:dyDescent="0.3">
      <c r="A28" s="1"/>
      <c r="B28" s="1" t="s">
        <v>84</v>
      </c>
      <c r="C28" s="1"/>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20015</v>
      </c>
      <c r="AB28" s="28">
        <f>SUM(AB8:AB27)</f>
        <v>2372.2498986115606</v>
      </c>
      <c r="AD28" s="48">
        <v>28874</v>
      </c>
      <c r="AF28" s="48">
        <v>44326</v>
      </c>
      <c r="AH28" s="48">
        <f>SUM(AH8:AH27)</f>
        <v>83960</v>
      </c>
    </row>
    <row r="29" spans="1:34" s="20" customFormat="1" x14ac:dyDescent="0.3">
      <c r="A29" s="1"/>
      <c r="B29" s="1"/>
      <c r="C29" s="1"/>
    </row>
    <row r="30" spans="1:34" s="20" customFormat="1" x14ac:dyDescent="0.3">
      <c r="A30" s="1"/>
      <c r="B30" s="24" t="s">
        <v>65</v>
      </c>
      <c r="C30" s="1"/>
      <c r="AD30" s="47" t="s">
        <v>124</v>
      </c>
    </row>
    <row r="31" spans="1:34" s="20" customFormat="1" x14ac:dyDescent="0.3">
      <c r="A31" s="1"/>
      <c r="B31" s="1" t="s">
        <v>66</v>
      </c>
      <c r="C31" s="1"/>
      <c r="D31" s="20">
        <v>-2092</v>
      </c>
      <c r="F31" s="20">
        <v>-4616</v>
      </c>
      <c r="H31" s="20">
        <v>-7074</v>
      </c>
      <c r="J31" s="20">
        <v>-9149</v>
      </c>
      <c r="L31" s="20">
        <v>-1574</v>
      </c>
      <c r="N31" s="20">
        <v>-3240</v>
      </c>
      <c r="P31" s="20">
        <v>-3937</v>
      </c>
      <c r="R31" s="20">
        <v>-4992</v>
      </c>
      <c r="T31" s="20">
        <v>-797</v>
      </c>
      <c r="V31" s="20">
        <v>-2044</v>
      </c>
      <c r="X31" s="20">
        <v>-3820</v>
      </c>
      <c r="Z31" s="20">
        <v>-6891</v>
      </c>
      <c r="AB31" s="47">
        <v>-2690</v>
      </c>
      <c r="AD31" s="47">
        <v>-5093</v>
      </c>
      <c r="AF31" s="47">
        <v>-7132</v>
      </c>
      <c r="AH31" s="47">
        <v>-10504</v>
      </c>
    </row>
    <row r="32" spans="1:34" s="20" customFormat="1" x14ac:dyDescent="0.3">
      <c r="A32" s="1"/>
      <c r="B32" s="1" t="s">
        <v>67</v>
      </c>
      <c r="C32" s="1"/>
      <c r="D32" s="20">
        <v>-2209</v>
      </c>
      <c r="F32" s="20">
        <v>-4387</v>
      </c>
      <c r="H32" s="20">
        <v>-6879</v>
      </c>
      <c r="J32" s="20">
        <v>-8140</v>
      </c>
      <c r="L32" s="20">
        <v>-2014</v>
      </c>
      <c r="N32" s="20">
        <v>-4666</v>
      </c>
      <c r="P32" s="20">
        <v>-6592</v>
      </c>
      <c r="R32" s="20">
        <v>-9045</v>
      </c>
      <c r="T32" s="20">
        <v>-3351</v>
      </c>
      <c r="V32" s="20">
        <v>-6646</v>
      </c>
      <c r="X32" s="20">
        <v>-9670</v>
      </c>
      <c r="Z32" s="20">
        <v>-14008</v>
      </c>
      <c r="AB32" s="47">
        <v>-3812</v>
      </c>
      <c r="AD32" s="47">
        <v>-7772</v>
      </c>
      <c r="AF32" s="47">
        <v>-10209</v>
      </c>
      <c r="AH32" s="47">
        <v>-18329</v>
      </c>
    </row>
    <row r="33" spans="1:34" s="20" customFormat="1" x14ac:dyDescent="0.3">
      <c r="A33" s="1"/>
      <c r="B33" s="1" t="s">
        <v>85</v>
      </c>
      <c r="C33" s="1"/>
      <c r="D33" s="20">
        <v>70</v>
      </c>
      <c r="F33" s="20">
        <v>45</v>
      </c>
      <c r="H33" s="20">
        <v>-178</v>
      </c>
      <c r="J33" s="20">
        <v>-40</v>
      </c>
      <c r="L33" s="20">
        <v>52</v>
      </c>
      <c r="N33" s="20">
        <v>145</v>
      </c>
      <c r="P33" s="20">
        <v>135</v>
      </c>
      <c r="R33" s="20">
        <v>378</v>
      </c>
      <c r="T33" s="20">
        <v>-213</v>
      </c>
      <c r="V33" s="20">
        <v>-423</v>
      </c>
      <c r="X33" s="20">
        <v>-445</v>
      </c>
      <c r="Z33" s="20">
        <v>-99</v>
      </c>
      <c r="AB33" s="47">
        <v>46</v>
      </c>
      <c r="AD33" s="47">
        <v>481</v>
      </c>
      <c r="AF33" s="47">
        <v>504</v>
      </c>
      <c r="AH33" s="47">
        <v>628</v>
      </c>
    </row>
    <row r="34" spans="1:34" s="20" customFormat="1" x14ac:dyDescent="0.3">
      <c r="A34" s="1"/>
      <c r="B34" s="1" t="s">
        <v>110</v>
      </c>
      <c r="C34" s="1"/>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7">
        <v>34409</v>
      </c>
      <c r="AD34" s="47">
        <v>-22139</v>
      </c>
      <c r="AF34" s="47">
        <v>2895</v>
      </c>
      <c r="AH34" s="47">
        <v>33939</v>
      </c>
    </row>
    <row r="35" spans="1:34" s="20" customFormat="1" x14ac:dyDescent="0.3">
      <c r="A35" s="1"/>
      <c r="B35" s="1" t="s">
        <v>93</v>
      </c>
      <c r="C35" s="1"/>
      <c r="D35" s="20">
        <v>0</v>
      </c>
      <c r="F35" s="20">
        <v>0</v>
      </c>
      <c r="H35" s="20">
        <v>-6500</v>
      </c>
      <c r="J35" s="20">
        <v>-6500</v>
      </c>
      <c r="L35" s="20">
        <v>0</v>
      </c>
      <c r="N35" s="20">
        <v>0</v>
      </c>
      <c r="P35" s="20">
        <v>0</v>
      </c>
      <c r="R35" s="20">
        <v>0</v>
      </c>
      <c r="T35" s="20">
        <v>0</v>
      </c>
      <c r="V35" s="20">
        <v>0</v>
      </c>
      <c r="X35" s="20">
        <v>0</v>
      </c>
      <c r="Z35" s="20">
        <v>0</v>
      </c>
      <c r="AB35" s="20">
        <v>0</v>
      </c>
      <c r="AD35" s="20">
        <v>0</v>
      </c>
      <c r="AF35" s="20">
        <v>0</v>
      </c>
      <c r="AH35" s="20">
        <v>0</v>
      </c>
    </row>
    <row r="36" spans="1:34" s="20" customFormat="1" x14ac:dyDescent="0.3">
      <c r="A36" s="1"/>
      <c r="B36" s="1" t="s">
        <v>86</v>
      </c>
      <c r="C36" s="1"/>
      <c r="D36" s="20">
        <v>0</v>
      </c>
      <c r="F36" s="20">
        <v>0</v>
      </c>
      <c r="H36" s="20">
        <v>0</v>
      </c>
      <c r="J36" s="20">
        <v>0</v>
      </c>
      <c r="L36" s="20">
        <v>-15482</v>
      </c>
      <c r="N36" s="21">
        <v>-15482</v>
      </c>
      <c r="P36" s="20">
        <v>-15482</v>
      </c>
      <c r="R36" s="20">
        <v>-15482</v>
      </c>
      <c r="T36" s="20">
        <v>0</v>
      </c>
      <c r="V36" s="21">
        <v>0</v>
      </c>
      <c r="X36" s="21">
        <v>0</v>
      </c>
      <c r="Z36" s="20">
        <v>0</v>
      </c>
      <c r="AB36" s="20">
        <v>0</v>
      </c>
      <c r="AD36" s="20">
        <v>0</v>
      </c>
      <c r="AF36" s="20">
        <v>0</v>
      </c>
      <c r="AH36" s="20">
        <v>0</v>
      </c>
    </row>
    <row r="37" spans="1:34" s="20" customFormat="1" x14ac:dyDescent="0.3">
      <c r="A37" s="1"/>
      <c r="B37" s="1" t="s">
        <v>90</v>
      </c>
      <c r="C37" s="1"/>
      <c r="D37" s="28">
        <f>SUM(D31:D36)</f>
        <v>-66164</v>
      </c>
      <c r="F37" s="28">
        <f>SUM(F31:F36)</f>
        <v>-113419</v>
      </c>
      <c r="H37" s="28">
        <f>SUM(H31:H36)</f>
        <v>-481</v>
      </c>
      <c r="J37" s="28">
        <f>SUM(J31:J36)</f>
        <v>-20581</v>
      </c>
      <c r="L37" s="28">
        <f>SUM(L31:L36)</f>
        <v>-15944</v>
      </c>
      <c r="N37" s="28">
        <f>SUM(N31:N36)</f>
        <v>-38325</v>
      </c>
      <c r="P37" s="28">
        <f>SUM(P31:P36)</f>
        <v>-45880</v>
      </c>
      <c r="R37" s="28">
        <f>SUM(R31:R36)</f>
        <v>-66854</v>
      </c>
      <c r="T37" s="28">
        <f>SUM(T31:T36)</f>
        <v>-8034</v>
      </c>
      <c r="V37" s="28">
        <v>283</v>
      </c>
      <c r="X37" s="28">
        <v>-4539</v>
      </c>
      <c r="Z37" s="28">
        <f>SUM(Z31:Z36)</f>
        <v>10156</v>
      </c>
      <c r="AB37" s="28">
        <f>SUM(AB31:AB36)</f>
        <v>27953</v>
      </c>
      <c r="AD37" s="48">
        <v>-34523</v>
      </c>
      <c r="AF37" s="48">
        <v>-13942</v>
      </c>
      <c r="AH37" s="48">
        <f>SUM(AH31:AH36)</f>
        <v>5734</v>
      </c>
    </row>
    <row r="38" spans="1:34" s="20" customFormat="1" x14ac:dyDescent="0.3">
      <c r="A38" s="1"/>
      <c r="B38" s="1"/>
      <c r="C38" s="1"/>
    </row>
    <row r="39" spans="1:34" s="20" customFormat="1" x14ac:dyDescent="0.3">
      <c r="A39" s="1"/>
      <c r="B39" s="24" t="s">
        <v>68</v>
      </c>
      <c r="C39" s="1"/>
    </row>
    <row r="40" spans="1:34" s="20" customFormat="1" x14ac:dyDescent="0.3">
      <c r="A40" s="1"/>
      <c r="B40" s="1" t="s">
        <v>69</v>
      </c>
      <c r="C40" s="1"/>
      <c r="D40" s="20">
        <v>141</v>
      </c>
      <c r="F40" s="20">
        <v>599</v>
      </c>
      <c r="H40" s="20">
        <v>742</v>
      </c>
      <c r="J40" s="20">
        <v>1044</v>
      </c>
      <c r="L40" s="20">
        <v>228</v>
      </c>
      <c r="N40" s="20">
        <v>300</v>
      </c>
      <c r="P40" s="20">
        <v>573</v>
      </c>
      <c r="R40" s="20">
        <v>849</v>
      </c>
      <c r="T40" s="20">
        <v>469</v>
      </c>
      <c r="V40" s="20">
        <v>16346</v>
      </c>
      <c r="X40" s="20">
        <v>17670</v>
      </c>
      <c r="Z40" s="20">
        <v>19000</v>
      </c>
      <c r="AB40" s="47">
        <v>3681</v>
      </c>
      <c r="AD40" s="47">
        <v>11312</v>
      </c>
      <c r="AF40" s="47">
        <v>15283</v>
      </c>
      <c r="AH40" s="47">
        <v>21346</v>
      </c>
    </row>
    <row r="41" spans="1:34" s="20" customFormat="1" x14ac:dyDescent="0.3">
      <c r="A41" s="1"/>
      <c r="B41" s="1" t="s">
        <v>34</v>
      </c>
      <c r="C41" s="1"/>
      <c r="D41" s="20">
        <f>60917</f>
        <v>60917</v>
      </c>
      <c r="F41" s="20">
        <v>102815</v>
      </c>
      <c r="H41" s="20">
        <v>86170</v>
      </c>
      <c r="J41" s="20">
        <v>292699</v>
      </c>
      <c r="L41" s="20">
        <v>32469</v>
      </c>
      <c r="N41" s="20">
        <v>238271</v>
      </c>
      <c r="P41" s="20">
        <v>927368</v>
      </c>
      <c r="R41" s="20">
        <v>1659944</v>
      </c>
      <c r="T41" s="20">
        <v>-22040</v>
      </c>
      <c r="V41" s="20">
        <v>287486</v>
      </c>
      <c r="X41" s="20">
        <v>360212</v>
      </c>
      <c r="Z41" s="20">
        <v>1054530</v>
      </c>
      <c r="AB41" s="47">
        <v>229299</v>
      </c>
      <c r="AD41" s="47">
        <v>739388</v>
      </c>
      <c r="AF41" s="47">
        <v>638370</v>
      </c>
      <c r="AH41" s="47">
        <v>1437358</v>
      </c>
    </row>
    <row r="42" spans="1:34" s="20" customFormat="1" x14ac:dyDescent="0.3">
      <c r="A42" s="1"/>
      <c r="B42" s="1" t="s">
        <v>92</v>
      </c>
      <c r="C42" s="1"/>
      <c r="D42" s="20">
        <v>0</v>
      </c>
      <c r="F42" s="20">
        <v>0</v>
      </c>
      <c r="H42" s="20">
        <v>0</v>
      </c>
      <c r="J42" s="20">
        <v>0</v>
      </c>
      <c r="L42" s="20">
        <v>0</v>
      </c>
      <c r="N42" s="20">
        <v>0</v>
      </c>
      <c r="P42" s="20">
        <v>32646</v>
      </c>
      <c r="R42" s="20">
        <v>32646</v>
      </c>
      <c r="T42" s="20">
        <v>0</v>
      </c>
      <c r="V42" s="20">
        <v>0</v>
      </c>
      <c r="X42" s="20">
        <v>0</v>
      </c>
      <c r="Z42" s="20">
        <v>0</v>
      </c>
      <c r="AB42" s="20">
        <v>0</v>
      </c>
      <c r="AD42" s="20">
        <v>0</v>
      </c>
      <c r="AF42" s="20">
        <v>0</v>
      </c>
      <c r="AH42" s="20">
        <v>0</v>
      </c>
    </row>
    <row r="43" spans="1:34" s="20" customFormat="1" x14ac:dyDescent="0.3">
      <c r="A43" s="1"/>
      <c r="B43" s="1" t="s">
        <v>112</v>
      </c>
      <c r="C43" s="1"/>
      <c r="D43" s="20">
        <v>0</v>
      </c>
      <c r="F43" s="20">
        <v>0</v>
      </c>
      <c r="H43" s="20">
        <v>0</v>
      </c>
      <c r="J43" s="20">
        <v>0</v>
      </c>
      <c r="L43" s="20">
        <v>0</v>
      </c>
      <c r="N43" s="20">
        <v>0</v>
      </c>
      <c r="P43" s="20">
        <v>0</v>
      </c>
      <c r="R43" s="20">
        <v>0</v>
      </c>
      <c r="T43" s="20">
        <v>0</v>
      </c>
      <c r="V43" s="20">
        <v>0</v>
      </c>
      <c r="X43" s="20">
        <v>-39804</v>
      </c>
      <c r="Z43" s="20">
        <v>-39803</v>
      </c>
      <c r="AB43" s="20">
        <v>0</v>
      </c>
      <c r="AD43" s="20">
        <v>0</v>
      </c>
      <c r="AF43" s="20">
        <v>0</v>
      </c>
      <c r="AH43" s="20">
        <v>0</v>
      </c>
    </row>
    <row r="44" spans="1:34" s="20" customFormat="1" x14ac:dyDescent="0.3">
      <c r="A44" s="1"/>
      <c r="B44" s="1" t="s">
        <v>87</v>
      </c>
      <c r="C44" s="1"/>
      <c r="D44" s="20">
        <v>0</v>
      </c>
      <c r="F44" s="20">
        <v>0</v>
      </c>
      <c r="H44" s="20">
        <v>0</v>
      </c>
      <c r="J44" s="20">
        <v>0</v>
      </c>
      <c r="L44" s="20">
        <v>0</v>
      </c>
      <c r="N44" s="20">
        <v>0</v>
      </c>
      <c r="P44" s="20">
        <v>0</v>
      </c>
      <c r="R44" s="20">
        <v>0</v>
      </c>
      <c r="T44" s="20">
        <v>0</v>
      </c>
      <c r="V44" s="20">
        <v>108643</v>
      </c>
      <c r="X44" s="20">
        <v>108643</v>
      </c>
      <c r="Z44" s="20">
        <v>108643</v>
      </c>
      <c r="AB44" s="20">
        <v>0</v>
      </c>
      <c r="AD44" s="20">
        <v>0</v>
      </c>
      <c r="AF44" s="20">
        <v>0</v>
      </c>
      <c r="AH44" s="20">
        <v>0</v>
      </c>
    </row>
    <row r="45" spans="1:34" s="20" customFormat="1" x14ac:dyDescent="0.3">
      <c r="A45" s="1"/>
      <c r="B45" s="1" t="s">
        <v>88</v>
      </c>
      <c r="C45" s="1"/>
      <c r="D45" s="20">
        <v>0</v>
      </c>
      <c r="F45" s="20">
        <v>0</v>
      </c>
      <c r="H45" s="20">
        <v>0</v>
      </c>
      <c r="J45" s="20">
        <v>0</v>
      </c>
      <c r="L45" s="20">
        <v>0</v>
      </c>
      <c r="N45" s="20">
        <v>0</v>
      </c>
      <c r="P45" s="20">
        <v>0</v>
      </c>
      <c r="R45" s="20">
        <v>0</v>
      </c>
      <c r="T45" s="20">
        <v>0</v>
      </c>
      <c r="V45" s="20">
        <v>280185</v>
      </c>
      <c r="X45" s="20">
        <v>280185</v>
      </c>
      <c r="Z45" s="20">
        <v>280185</v>
      </c>
      <c r="AB45" s="20">
        <v>0</v>
      </c>
      <c r="AD45" s="20">
        <v>0</v>
      </c>
      <c r="AF45" s="20">
        <v>0</v>
      </c>
      <c r="AH45" s="20">
        <v>0</v>
      </c>
    </row>
    <row r="46" spans="1:34" s="20" customFormat="1" x14ac:dyDescent="0.3">
      <c r="A46" s="1"/>
      <c r="B46" s="1" t="s">
        <v>131</v>
      </c>
      <c r="C46" s="1"/>
      <c r="D46" s="20">
        <v>0</v>
      </c>
      <c r="F46" s="20">
        <v>0</v>
      </c>
      <c r="H46" s="20">
        <v>0</v>
      </c>
      <c r="J46" s="20">
        <v>0</v>
      </c>
      <c r="L46" s="20">
        <v>0</v>
      </c>
      <c r="N46" s="20">
        <v>0</v>
      </c>
      <c r="P46" s="20">
        <v>0</v>
      </c>
      <c r="R46" s="20">
        <v>0</v>
      </c>
      <c r="T46" s="20">
        <v>0</v>
      </c>
      <c r="V46" s="20">
        <v>0</v>
      </c>
      <c r="X46" s="20">
        <v>0</v>
      </c>
      <c r="Z46" s="20">
        <v>17431</v>
      </c>
      <c r="AB46" s="47">
        <v>631</v>
      </c>
      <c r="AD46" s="47">
        <v>1103</v>
      </c>
      <c r="AF46" s="47">
        <v>2082</v>
      </c>
      <c r="AH46" s="47">
        <v>29363</v>
      </c>
    </row>
    <row r="47" spans="1:34" s="20" customFormat="1" x14ac:dyDescent="0.3">
      <c r="A47" s="1"/>
      <c r="B47" s="1" t="s">
        <v>132</v>
      </c>
      <c r="C47" s="1"/>
      <c r="D47" s="20">
        <v>0</v>
      </c>
      <c r="F47" s="20">
        <v>0</v>
      </c>
      <c r="H47" s="20">
        <v>0</v>
      </c>
      <c r="J47" s="20">
        <v>0</v>
      </c>
      <c r="L47" s="20">
        <v>0</v>
      </c>
      <c r="N47" s="20">
        <v>0</v>
      </c>
      <c r="P47" s="20">
        <v>0</v>
      </c>
      <c r="R47" s="20">
        <v>0</v>
      </c>
      <c r="T47" s="20">
        <v>0</v>
      </c>
      <c r="V47" s="20">
        <v>0</v>
      </c>
      <c r="X47" s="20">
        <v>0</v>
      </c>
      <c r="Z47" s="20">
        <v>-3766</v>
      </c>
      <c r="AB47" s="47">
        <v>0</v>
      </c>
      <c r="AD47" s="47">
        <v>0</v>
      </c>
      <c r="AF47" s="47">
        <v>0</v>
      </c>
      <c r="AH47" s="47">
        <v>-26755</v>
      </c>
    </row>
    <row r="48" spans="1:34" s="20" customFormat="1" x14ac:dyDescent="0.3">
      <c r="A48" s="1"/>
      <c r="B48" s="1" t="s">
        <v>133</v>
      </c>
      <c r="C48" s="1"/>
      <c r="D48" s="20">
        <v>0</v>
      </c>
      <c r="F48" s="20">
        <v>0</v>
      </c>
      <c r="H48" s="20">
        <v>0</v>
      </c>
      <c r="J48" s="20">
        <v>60000</v>
      </c>
      <c r="L48" s="20">
        <v>0</v>
      </c>
      <c r="N48" s="20">
        <v>0</v>
      </c>
      <c r="P48" s="20">
        <v>0</v>
      </c>
      <c r="R48" s="20">
        <v>104552</v>
      </c>
      <c r="T48" s="20">
        <v>24001</v>
      </c>
      <c r="V48" s="20">
        <v>0</v>
      </c>
      <c r="X48" s="20">
        <v>0</v>
      </c>
      <c r="Z48" s="20">
        <v>0</v>
      </c>
      <c r="AB48" s="47">
        <v>0</v>
      </c>
      <c r="AD48" s="47">
        <v>0</v>
      </c>
      <c r="AF48" s="47">
        <v>0</v>
      </c>
      <c r="AH48" s="47"/>
    </row>
    <row r="49" spans="1:34" s="20" customFormat="1" x14ac:dyDescent="0.3">
      <c r="A49" s="1"/>
      <c r="B49" s="1" t="s">
        <v>134</v>
      </c>
      <c r="C49" s="1"/>
      <c r="D49" s="20">
        <v>0</v>
      </c>
      <c r="F49" s="20">
        <v>0</v>
      </c>
      <c r="H49" s="20">
        <v>0</v>
      </c>
      <c r="J49" s="20">
        <v>0</v>
      </c>
      <c r="L49" s="20">
        <v>0</v>
      </c>
      <c r="N49" s="21">
        <v>0</v>
      </c>
      <c r="P49" s="20">
        <v>0</v>
      </c>
      <c r="R49" s="20">
        <v>-124527</v>
      </c>
      <c r="T49" s="20">
        <v>0</v>
      </c>
      <c r="V49" s="21">
        <v>-40025</v>
      </c>
      <c r="X49" s="21">
        <v>-40025</v>
      </c>
      <c r="Z49" s="20">
        <v>-40025</v>
      </c>
      <c r="AB49" s="20">
        <v>0</v>
      </c>
      <c r="AD49" s="20">
        <v>0</v>
      </c>
      <c r="AF49" s="20">
        <v>0</v>
      </c>
      <c r="AH49" s="20">
        <v>0</v>
      </c>
    </row>
    <row r="50" spans="1:34" s="20" customFormat="1" x14ac:dyDescent="0.3">
      <c r="A50" s="1"/>
      <c r="B50" s="1" t="s">
        <v>70</v>
      </c>
      <c r="C50" s="1"/>
      <c r="D50" s="28">
        <f>SUM(D40:D49)</f>
        <v>61058</v>
      </c>
      <c r="F50" s="28">
        <f>SUM(F40:F49)</f>
        <v>103414</v>
      </c>
      <c r="H50" s="28">
        <f>SUM(H40:H49)</f>
        <v>86912</v>
      </c>
      <c r="J50" s="28">
        <f>SUM(J40:J49)</f>
        <v>353743</v>
      </c>
      <c r="L50" s="28">
        <f>SUM(L40:L49)</f>
        <v>32697</v>
      </c>
      <c r="N50" s="28">
        <f>SUM(N40:N49)</f>
        <v>238571</v>
      </c>
      <c r="P50" s="28">
        <f>SUM(P40:P49)</f>
        <v>960587</v>
      </c>
      <c r="R50" s="28">
        <f>SUM(R40:R49)</f>
        <v>1673464</v>
      </c>
      <c r="T50" s="28">
        <f>SUM(T40:T49)</f>
        <v>2430</v>
      </c>
      <c r="V50" s="28">
        <v>652635</v>
      </c>
      <c r="X50" s="28">
        <v>686881</v>
      </c>
      <c r="Z50" s="28">
        <f>SUM(Z40:Z49)</f>
        <v>1396195</v>
      </c>
      <c r="AB50" s="28">
        <f>SUM(AB40:AB49)</f>
        <v>233611</v>
      </c>
      <c r="AD50" s="48">
        <v>751803</v>
      </c>
      <c r="AF50" s="48">
        <v>655735</v>
      </c>
      <c r="AH50" s="48">
        <f>SUM(AH40:AH49)</f>
        <v>1461312</v>
      </c>
    </row>
    <row r="51" spans="1:34" s="20" customFormat="1" x14ac:dyDescent="0.3">
      <c r="A51" s="1"/>
      <c r="B51" s="1"/>
      <c r="C51" s="1"/>
    </row>
    <row r="52" spans="1:34" s="20" customFormat="1" x14ac:dyDescent="0.3">
      <c r="A52" s="1"/>
      <c r="B52" s="1" t="s">
        <v>71</v>
      </c>
      <c r="C52" s="1"/>
      <c r="D52" s="21">
        <v>-128</v>
      </c>
      <c r="F52" s="21">
        <v>-141</v>
      </c>
      <c r="H52" s="21">
        <v>-34</v>
      </c>
      <c r="J52" s="21">
        <v>521</v>
      </c>
      <c r="L52" s="21">
        <v>1442</v>
      </c>
      <c r="N52" s="21">
        <v>97</v>
      </c>
      <c r="P52" s="21">
        <v>468</v>
      </c>
      <c r="R52" s="21">
        <v>636</v>
      </c>
      <c r="T52" s="21">
        <v>-899</v>
      </c>
      <c r="V52" s="21">
        <v>-871</v>
      </c>
      <c r="X52" s="21">
        <v>-1350</v>
      </c>
      <c r="Z52" s="21">
        <v>-1122</v>
      </c>
      <c r="AB52" s="21">
        <v>-78</v>
      </c>
      <c r="AD52" s="49">
        <v>-2491</v>
      </c>
      <c r="AF52" s="49">
        <v>-3369</v>
      </c>
      <c r="AH52" s="49">
        <v>-2719</v>
      </c>
    </row>
    <row r="53" spans="1:34" s="20" customFormat="1" x14ac:dyDescent="0.3">
      <c r="A53" s="1"/>
      <c r="B53" s="24"/>
      <c r="C53" s="1"/>
    </row>
    <row r="54" spans="1:34" s="20" customFormat="1" x14ac:dyDescent="0.3">
      <c r="A54" s="1"/>
      <c r="B54" s="24" t="s">
        <v>72</v>
      </c>
      <c r="C54" s="1"/>
      <c r="D54" s="20">
        <f>SUM(D52,D50,D37,D28)</f>
        <v>4726</v>
      </c>
      <c r="F54" s="20">
        <f>SUM(F52,F50,F37,F28)</f>
        <v>-8453</v>
      </c>
      <c r="H54" s="20">
        <f>SUM(H52,H50,H37,H28)</f>
        <v>91357</v>
      </c>
      <c r="J54" s="20">
        <f>SUM(J52,J50,J37,J28)</f>
        <v>319371</v>
      </c>
      <c r="L54" s="20">
        <f>SUM(L52,L50,L37,L28)</f>
        <v>27110</v>
      </c>
      <c r="N54" s="20">
        <f>SUM(N52,N50,N37,N28)</f>
        <v>211628</v>
      </c>
      <c r="P54" s="20">
        <f>SUM(P52,P50,P37,P28)</f>
        <v>934048</v>
      </c>
      <c r="R54" s="20">
        <f>SUM(R52,R50,R37,R28)</f>
        <v>1616772</v>
      </c>
      <c r="T54" s="20">
        <f>SUM(T52,T50,T37,T28)</f>
        <v>-22971</v>
      </c>
      <c r="V54" s="20">
        <v>668743</v>
      </c>
      <c r="X54" s="20">
        <v>691780</v>
      </c>
      <c r="Z54" s="20">
        <v>1425144</v>
      </c>
      <c r="AB54" s="47">
        <v>263858</v>
      </c>
      <c r="AD54" s="47">
        <v>743663</v>
      </c>
      <c r="AF54" s="47">
        <v>682750</v>
      </c>
      <c r="AH54" s="47">
        <f>AH28+AH37+AH50+AH52</f>
        <v>1548287</v>
      </c>
    </row>
    <row r="55" spans="1:34" s="20" customFormat="1" x14ac:dyDescent="0.3">
      <c r="A55" s="1"/>
      <c r="B55" s="24" t="s">
        <v>73</v>
      </c>
      <c r="C55" s="1"/>
      <c r="D55" s="21">
        <v>1477146</v>
      </c>
      <c r="F55" s="21">
        <v>1477146</v>
      </c>
      <c r="H55" s="21">
        <v>1477146</v>
      </c>
      <c r="J55" s="21">
        <v>1477146</v>
      </c>
      <c r="L55" s="21">
        <v>1796517</v>
      </c>
      <c r="N55" s="21">
        <v>1796517</v>
      </c>
      <c r="P55" s="21">
        <v>1796517</v>
      </c>
      <c r="R55" s="21">
        <v>1796517</v>
      </c>
      <c r="T55" s="21">
        <v>3413289</v>
      </c>
      <c r="V55" s="21">
        <v>3413289</v>
      </c>
      <c r="X55" s="21">
        <v>3413289</v>
      </c>
      <c r="Z55" s="21">
        <v>3413289</v>
      </c>
      <c r="AB55" s="47">
        <v>4838433</v>
      </c>
      <c r="AD55" s="47">
        <v>4838433</v>
      </c>
      <c r="AF55" s="47">
        <v>4838433</v>
      </c>
      <c r="AH55" s="47">
        <v>4838433</v>
      </c>
    </row>
    <row r="56" spans="1:34" s="20" customFormat="1" ht="13.5" thickBot="1" x14ac:dyDescent="0.35">
      <c r="A56" s="1"/>
      <c r="B56" s="24" t="s">
        <v>74</v>
      </c>
      <c r="C56" s="1"/>
      <c r="D56" s="30">
        <f>SUM(D54:D55)</f>
        <v>1481872</v>
      </c>
      <c r="F56" s="30">
        <f>SUM(F54:F55)</f>
        <v>1468693</v>
      </c>
      <c r="H56" s="30">
        <f>SUM(H54:H55)</f>
        <v>1568503</v>
      </c>
      <c r="J56" s="30">
        <f>SUM(J54:J55)</f>
        <v>1796517</v>
      </c>
      <c r="L56" s="30">
        <f>SUM(L54:L55)</f>
        <v>1823627</v>
      </c>
      <c r="N56" s="30">
        <f>SUM(N54:N55)</f>
        <v>2008145</v>
      </c>
      <c r="P56" s="30">
        <f>SUM(P54:P55)</f>
        <v>2730565</v>
      </c>
      <c r="R56" s="30">
        <f>SUM(R54:R55)</f>
        <v>3413289</v>
      </c>
      <c r="T56" s="30">
        <f>SUM(T54:T55)</f>
        <v>3390318</v>
      </c>
      <c r="V56" s="30">
        <v>4082032</v>
      </c>
      <c r="X56" s="30">
        <v>4105069</v>
      </c>
      <c r="Z56" s="30">
        <f>SUM(Z54:Z55)</f>
        <v>4838433</v>
      </c>
      <c r="AB56" s="30">
        <f>SUM(AB54:AB55)</f>
        <v>5102291</v>
      </c>
      <c r="AD56" s="50">
        <v>5582096</v>
      </c>
      <c r="AF56" s="50">
        <v>5521183</v>
      </c>
      <c r="AH56" s="50">
        <f>AH55+AH54</f>
        <v>6386720</v>
      </c>
    </row>
    <row r="57" spans="1:34" ht="13.5" thickTop="1" x14ac:dyDescent="0.3"/>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933E6802-BD6B-4572-817F-2B2E59812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Amanda Cook</cp:lastModifiedBy>
  <cp:lastPrinted>2022-08-09T19:16:20Z</cp:lastPrinted>
  <dcterms:created xsi:type="dcterms:W3CDTF">2021-08-16T05:40:04Z</dcterms:created>
  <dcterms:modified xsi:type="dcterms:W3CDTF">2023-02-27T19:08:04Z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